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chel/Desktop/"/>
    </mc:Choice>
  </mc:AlternateContent>
  <xr:revisionPtr revIDLastSave="0" documentId="13_ncr:1_{FD39B85F-7B0C-1841-A351-A1972874CB31}" xr6:coauthVersionLast="47" xr6:coauthVersionMax="47" xr10:uidLastSave="{00000000-0000-0000-0000-000000000000}"/>
  <bookViews>
    <workbookView xWindow="60" yWindow="720" windowWidth="27160" windowHeight="16600" tabRatio="500" xr2:uid="{00000000-000D-0000-FFFF-FFFF00000000}"/>
  </bookViews>
  <sheets>
    <sheet name="tabelle" sheetId="1" r:id="rId1"/>
    <sheet name="Feuil2" sheetId="2" r:id="rId2"/>
    <sheet name="Feuil3" sheetId="3" r:id="rId3"/>
    <sheet name="Feuil4" sheetId="4" r:id="rId4"/>
    <sheet name="Feuil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16" i="1" l="1"/>
  <c r="O8" i="1" l="1"/>
  <c r="O9" i="1" s="1"/>
  <c r="N2" i="1" s="1"/>
  <c r="N29" i="1"/>
  <c r="J21" i="1" s="1"/>
  <c r="O7" i="1"/>
  <c r="O14" i="1"/>
  <c r="O15" i="1"/>
  <c r="J8" i="1"/>
  <c r="J9" i="1"/>
  <c r="J10" i="1"/>
  <c r="J11" i="1"/>
  <c r="J12" i="1" s="1"/>
  <c r="J13" i="1" s="1"/>
  <c r="J14" i="1" s="1"/>
  <c r="J15" i="1" s="1"/>
  <c r="J16" i="1" s="1"/>
  <c r="J17" i="1" s="1"/>
  <c r="J18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B7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C7" i="1"/>
  <c r="C8" i="1"/>
  <c r="C9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J25" i="1" l="1"/>
  <c r="J28" i="1"/>
  <c r="J31" i="1" l="1"/>
  <c r="O31" i="1"/>
</calcChain>
</file>

<file path=xl/sharedStrings.xml><?xml version="1.0" encoding="utf-8"?>
<sst xmlns="http://schemas.openxmlformats.org/spreadsheetml/2006/main" count="52" uniqueCount="42">
  <si>
    <t>Absences</t>
    <phoneticPr fontId="3" type="noConversion"/>
  </si>
  <si>
    <t>Réduction</t>
    <phoneticPr fontId="3" type="noConversion"/>
  </si>
  <si>
    <t>des jours fériés</t>
    <phoneticPr fontId="3" type="noConversion"/>
  </si>
  <si>
    <t>Tabelle de réduction des jours de repos OLDT art. 22, § 1a</t>
    <phoneticPr fontId="3" type="noConversion"/>
  </si>
  <si>
    <t xml:space="preserve">Nombre de </t>
    <phoneticPr fontId="3" type="noConversion"/>
  </si>
  <si>
    <t>jours</t>
    <phoneticPr fontId="3" type="noConversion"/>
  </si>
  <si>
    <t>d'absences</t>
    <phoneticPr fontId="3" type="noConversion"/>
  </si>
  <si>
    <t>tabelle A</t>
    <phoneticPr fontId="3" type="noConversion"/>
  </si>
  <si>
    <t>A</t>
    <phoneticPr fontId="3" type="noConversion"/>
  </si>
  <si>
    <t>B</t>
    <phoneticPr fontId="3" type="noConversion"/>
  </si>
  <si>
    <t>Réduction des repos</t>
    <phoneticPr fontId="3" type="noConversion"/>
  </si>
  <si>
    <t>Michel Zimmermann © décembre 2018</t>
    <phoneticPr fontId="3" type="noConversion"/>
  </si>
  <si>
    <t>tabelle B</t>
    <phoneticPr fontId="3" type="noConversion"/>
  </si>
  <si>
    <t>totale</t>
    <phoneticPr fontId="3" type="noConversion"/>
  </si>
  <si>
    <t>Détail des absences</t>
    <phoneticPr fontId="3" type="noConversion"/>
  </si>
  <si>
    <t>maladie</t>
    <phoneticPr fontId="3" type="noConversion"/>
  </si>
  <si>
    <t>accident</t>
    <phoneticPr fontId="3" type="noConversion"/>
  </si>
  <si>
    <t>service militaire</t>
    <phoneticPr fontId="3" type="noConversion"/>
  </si>
  <si>
    <t>service civil</t>
    <phoneticPr fontId="3" type="noConversion"/>
  </si>
  <si>
    <t>protection civile</t>
    <phoneticPr fontId="3" type="noConversion"/>
  </si>
  <si>
    <t>total des absences</t>
    <phoneticPr fontId="3" type="noConversion"/>
  </si>
  <si>
    <t>congé non payé</t>
    <phoneticPr fontId="3" type="noConversion"/>
  </si>
  <si>
    <t>congé maternité</t>
    <phoneticPr fontId="3" type="noConversion"/>
  </si>
  <si>
    <t>+ de 6 jours consécutifs</t>
    <phoneticPr fontId="3" type="noConversion"/>
  </si>
  <si>
    <t>Droit annuel</t>
    <phoneticPr fontId="3" type="noConversion"/>
  </si>
  <si>
    <t>présence du</t>
    <phoneticPr fontId="3" type="noConversion"/>
  </si>
  <si>
    <t>au</t>
    <phoneticPr fontId="3" type="noConversion"/>
  </si>
  <si>
    <t>Entrée en</t>
    <phoneticPr fontId="3" type="noConversion"/>
  </si>
  <si>
    <t>cours d'année</t>
    <phoneticPr fontId="3" type="noConversion"/>
  </si>
  <si>
    <t>j</t>
    <phoneticPr fontId="3" type="noConversion"/>
  </si>
  <si>
    <t>Droit</t>
    <phoneticPr fontId="3" type="noConversion"/>
  </si>
  <si>
    <t>absence du</t>
    <phoneticPr fontId="3" type="noConversion"/>
  </si>
  <si>
    <t>au</t>
    <phoneticPr fontId="3" type="noConversion"/>
  </si>
  <si>
    <t>Sortie en</t>
    <phoneticPr fontId="3" type="noConversion"/>
  </si>
  <si>
    <t>j</t>
    <phoneticPr fontId="3" type="noConversion"/>
  </si>
  <si>
    <t>Droit</t>
    <phoneticPr fontId="3" type="noConversion"/>
  </si>
  <si>
    <t>j</t>
    <phoneticPr fontId="3" type="noConversion"/>
  </si>
  <si>
    <t>Nouveau droit</t>
    <phoneticPr fontId="3" type="noConversion"/>
  </si>
  <si>
    <t>ou réduit</t>
    <phoneticPr fontId="3" type="noConversion"/>
  </si>
  <si>
    <t>LDT Art 10</t>
    <phoneticPr fontId="3" type="noConversion"/>
  </si>
  <si>
    <t>saisie: format date  xx.xx.xx (avec un point)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</si>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</sst>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0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48"/>
      <name val="Arial"/>
      <family val="2"/>
    </font>
    <font>
      <sz val="20"/>
      <name val="Arial"/>
      <family val="2"/>
    </font>
    <font>
      <sz val="28"/>
      <name val="Arial"/>
      <family val="2"/>
    </font>
    <font>
      <sz val="24"/>
      <color indexed="9"/>
      <name val="Arial"/>
      <family val="2"/>
    </font>
    <font>
      <sz val="2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4" xfId="0" applyBorder="1"/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3" xfId="0" applyBorder="1" applyAlignment="1">
      <alignment horizontal="right"/>
    </xf>
    <xf numFmtId="0" fontId="2" fillId="0" borderId="12" xfId="0" applyFont="1" applyBorder="1"/>
    <xf numFmtId="0" fontId="2" fillId="0" borderId="16" xfId="0" applyFont="1" applyBorder="1"/>
    <xf numFmtId="0" fontId="0" fillId="0" borderId="0" xfId="0" applyAlignment="1">
      <alignment horizontal="center"/>
    </xf>
    <xf numFmtId="1" fontId="0" fillId="0" borderId="0" xfId="0" applyNumberFormat="1"/>
    <xf numFmtId="10" fontId="0" fillId="0" borderId="0" xfId="1" applyNumberFormat="1" applyFont="1"/>
    <xf numFmtId="0" fontId="0" fillId="0" borderId="27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165" fontId="0" fillId="0" borderId="30" xfId="0" applyNumberFormat="1" applyBorder="1"/>
    <xf numFmtId="165" fontId="0" fillId="0" borderId="27" xfId="0" applyNumberFormat="1" applyBorder="1"/>
    <xf numFmtId="0" fontId="0" fillId="0" borderId="2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6" borderId="2" xfId="0" quotePrefix="1" applyFill="1" applyBorder="1"/>
    <xf numFmtId="0" fontId="0" fillId="6" borderId="4" xfId="0" applyFill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5" borderId="2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workbookViewId="0">
      <selection activeCell="B35" sqref="B35"/>
    </sheetView>
  </sheetViews>
  <sheetFormatPr baseColWidth="10" defaultRowHeight="16" x14ac:dyDescent="0.2"/>
  <cols>
    <col min="1" max="1" width="5.7109375" customWidth="1"/>
    <col min="7" max="7" width="6.140625" customWidth="1"/>
    <col min="11" max="11" width="5.7109375" customWidth="1"/>
    <col min="12" max="12" width="5.42578125" customWidth="1"/>
    <col min="13" max="13" width="15.140625" customWidth="1"/>
    <col min="14" max="14" width="12.140625" customWidth="1"/>
    <col min="15" max="15" width="12.42578125" customWidth="1"/>
  </cols>
  <sheetData>
    <row r="1" spans="1:16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6" ht="17" thickBot="1" x14ac:dyDescent="0.25">
      <c r="A2" s="11"/>
      <c r="B2" s="55" t="s">
        <v>3</v>
      </c>
      <c r="C2" s="56"/>
      <c r="D2" s="56"/>
      <c r="E2" s="56"/>
      <c r="F2" s="56"/>
      <c r="G2" s="56"/>
      <c r="H2" s="56"/>
      <c r="I2" s="56"/>
      <c r="J2" s="57"/>
      <c r="K2" s="12"/>
      <c r="L2" s="48" t="s">
        <v>40</v>
      </c>
      <c r="M2" t="s">
        <v>24</v>
      </c>
      <c r="N2" s="38">
        <f>IF(O9&gt;0,O9,IF(O16&gt;0,O16,B3))</f>
        <v>63</v>
      </c>
    </row>
    <row r="3" spans="1:16" ht="17" thickBot="1" x14ac:dyDescent="0.25">
      <c r="A3" s="11"/>
      <c r="B3" s="24">
        <v>63</v>
      </c>
      <c r="C3" t="s">
        <v>39</v>
      </c>
      <c r="K3" s="12"/>
      <c r="L3" s="49"/>
      <c r="M3" t="s">
        <v>38</v>
      </c>
      <c r="N3" s="39"/>
    </row>
    <row r="4" spans="1:16" x14ac:dyDescent="0.2">
      <c r="A4" s="11"/>
      <c r="C4" s="13" t="s">
        <v>1</v>
      </c>
      <c r="D4" s="63" t="s">
        <v>8</v>
      </c>
      <c r="F4" s="13" t="s">
        <v>1</v>
      </c>
      <c r="H4" s="66" t="s">
        <v>9</v>
      </c>
      <c r="J4" s="13" t="s">
        <v>1</v>
      </c>
      <c r="K4" s="12"/>
      <c r="L4" s="49"/>
    </row>
    <row r="5" spans="1:16" ht="17" thickBot="1" x14ac:dyDescent="0.25">
      <c r="A5" s="11"/>
      <c r="B5" s="14" t="s">
        <v>0</v>
      </c>
      <c r="D5" s="64"/>
      <c r="E5" s="14" t="s">
        <v>0</v>
      </c>
      <c r="H5" s="67"/>
      <c r="I5" s="18" t="s">
        <v>0</v>
      </c>
      <c r="K5" s="12"/>
      <c r="L5" s="49"/>
      <c r="N5" t="s">
        <v>25</v>
      </c>
      <c r="O5" s="14" t="s">
        <v>26</v>
      </c>
    </row>
    <row r="6" spans="1:16" ht="17" thickBot="1" x14ac:dyDescent="0.25">
      <c r="A6" s="11"/>
      <c r="B6" s="1">
        <v>7</v>
      </c>
      <c r="C6" s="6">
        <v>1</v>
      </c>
      <c r="D6" s="65"/>
      <c r="E6" s="7">
        <f>B31+7</f>
        <v>189</v>
      </c>
      <c r="F6" s="1">
        <f>C31+1</f>
        <v>27</v>
      </c>
      <c r="H6" s="68"/>
      <c r="I6" s="58" t="s">
        <v>2</v>
      </c>
      <c r="J6" s="59"/>
      <c r="K6" s="12"/>
      <c r="L6" s="49"/>
      <c r="M6" s="25" t="s">
        <v>27</v>
      </c>
      <c r="N6" s="27"/>
      <c r="O6" s="28"/>
    </row>
    <row r="7" spans="1:16" x14ac:dyDescent="0.2">
      <c r="A7" s="11"/>
      <c r="B7" s="1">
        <f t="shared" ref="B7:B31" si="0">B6+7</f>
        <v>14</v>
      </c>
      <c r="C7" s="1">
        <f t="shared" ref="C7:C31" si="1">C6+1</f>
        <v>2</v>
      </c>
      <c r="E7" s="1">
        <f t="shared" ref="E7:E14" si="2">E6+7</f>
        <v>196</v>
      </c>
      <c r="F7" s="1">
        <f t="shared" ref="F7:F14" si="3">F6+1</f>
        <v>28</v>
      </c>
      <c r="K7" s="12"/>
      <c r="L7" s="49"/>
      <c r="M7" s="26" t="s">
        <v>28</v>
      </c>
      <c r="O7" s="22">
        <f>IF(N6=0,0,(O6-N6)+1)</f>
        <v>0</v>
      </c>
      <c r="P7" t="s">
        <v>29</v>
      </c>
    </row>
    <row r="8" spans="1:16" x14ac:dyDescent="0.2">
      <c r="A8" s="11"/>
      <c r="B8" s="1">
        <f t="shared" si="0"/>
        <v>21</v>
      </c>
      <c r="C8" s="1">
        <f t="shared" si="1"/>
        <v>3</v>
      </c>
      <c r="E8" s="1">
        <f t="shared" si="2"/>
        <v>203</v>
      </c>
      <c r="F8" s="1">
        <f t="shared" si="3"/>
        <v>29</v>
      </c>
      <c r="I8" s="1">
        <v>33</v>
      </c>
      <c r="J8" s="1">
        <f>G31+1</f>
        <v>1</v>
      </c>
      <c r="K8" s="12"/>
      <c r="L8" s="49"/>
      <c r="O8" s="23">
        <f>YEARFRAC(N6,O6,1)</f>
        <v>0</v>
      </c>
    </row>
    <row r="9" spans="1:16" x14ac:dyDescent="0.2">
      <c r="A9" s="11"/>
      <c r="B9" s="1">
        <f t="shared" si="0"/>
        <v>28</v>
      </c>
      <c r="C9" s="1">
        <f t="shared" si="1"/>
        <v>4</v>
      </c>
      <c r="E9" s="1">
        <f t="shared" si="2"/>
        <v>210</v>
      </c>
      <c r="F9" s="1">
        <f t="shared" si="3"/>
        <v>30</v>
      </c>
      <c r="I9" s="1">
        <f t="shared" ref="I9:I18" si="4">I8+33</f>
        <v>66</v>
      </c>
      <c r="J9" s="1">
        <f>J8+1</f>
        <v>2</v>
      </c>
      <c r="K9" s="12"/>
      <c r="L9" s="49"/>
      <c r="O9" s="40">
        <f>ROUNDUP(B3*O8,0.5)</f>
        <v>0</v>
      </c>
    </row>
    <row r="10" spans="1:16" x14ac:dyDescent="0.2">
      <c r="A10" s="11"/>
      <c r="B10" s="1">
        <f t="shared" si="0"/>
        <v>35</v>
      </c>
      <c r="C10" s="1">
        <f t="shared" si="1"/>
        <v>5</v>
      </c>
      <c r="E10" s="1">
        <f t="shared" si="2"/>
        <v>217</v>
      </c>
      <c r="F10" s="1">
        <f t="shared" si="3"/>
        <v>31</v>
      </c>
      <c r="I10" s="1">
        <f t="shared" si="4"/>
        <v>99</v>
      </c>
      <c r="J10" s="1">
        <f t="shared" ref="J10:J18" si="5">J9+1</f>
        <v>3</v>
      </c>
      <c r="K10" s="12"/>
      <c r="L10" s="49"/>
      <c r="N10" s="21" t="s">
        <v>30</v>
      </c>
      <c r="O10" s="41"/>
      <c r="P10" t="s">
        <v>29</v>
      </c>
    </row>
    <row r="11" spans="1:16" x14ac:dyDescent="0.2">
      <c r="A11" s="11"/>
      <c r="B11" s="1">
        <f t="shared" si="0"/>
        <v>42</v>
      </c>
      <c r="C11" s="1">
        <f t="shared" si="1"/>
        <v>6</v>
      </c>
      <c r="E11" s="1">
        <f t="shared" si="2"/>
        <v>224</v>
      </c>
      <c r="F11" s="1">
        <f t="shared" si="3"/>
        <v>32</v>
      </c>
      <c r="I11" s="1">
        <f t="shared" si="4"/>
        <v>132</v>
      </c>
      <c r="J11" s="1">
        <f t="shared" si="5"/>
        <v>4</v>
      </c>
      <c r="K11" s="12"/>
      <c r="L11" s="49"/>
    </row>
    <row r="12" spans="1:16" ht="17" thickBot="1" x14ac:dyDescent="0.25">
      <c r="A12" s="11"/>
      <c r="B12" s="1">
        <f t="shared" si="0"/>
        <v>49</v>
      </c>
      <c r="C12" s="1">
        <f t="shared" si="1"/>
        <v>7</v>
      </c>
      <c r="E12" s="1">
        <f t="shared" si="2"/>
        <v>231</v>
      </c>
      <c r="F12" s="1">
        <f t="shared" si="3"/>
        <v>33</v>
      </c>
      <c r="I12" s="1">
        <f t="shared" si="4"/>
        <v>165</v>
      </c>
      <c r="J12" s="1">
        <f t="shared" si="5"/>
        <v>5</v>
      </c>
      <c r="K12" s="12"/>
      <c r="L12" s="49"/>
      <c r="N12" t="s">
        <v>31</v>
      </c>
      <c r="O12" s="14" t="s">
        <v>32</v>
      </c>
    </row>
    <row r="13" spans="1:16" ht="17" thickBot="1" x14ac:dyDescent="0.25">
      <c r="A13" s="11"/>
      <c r="B13" s="1">
        <f t="shared" si="0"/>
        <v>56</v>
      </c>
      <c r="C13" s="1">
        <f t="shared" si="1"/>
        <v>8</v>
      </c>
      <c r="E13" s="1">
        <f t="shared" si="2"/>
        <v>238</v>
      </c>
      <c r="F13" s="1">
        <f t="shared" si="3"/>
        <v>34</v>
      </c>
      <c r="I13" s="1">
        <f t="shared" si="4"/>
        <v>198</v>
      </c>
      <c r="J13" s="1">
        <f t="shared" si="5"/>
        <v>6</v>
      </c>
      <c r="K13" s="12"/>
      <c r="L13" s="49"/>
      <c r="M13" s="25" t="s">
        <v>33</v>
      </c>
      <c r="N13" s="27"/>
      <c r="O13" s="28"/>
    </row>
    <row r="14" spans="1:16" x14ac:dyDescent="0.2">
      <c r="A14" s="11"/>
      <c r="B14" s="1">
        <f t="shared" si="0"/>
        <v>63</v>
      </c>
      <c r="C14" s="1">
        <f t="shared" si="1"/>
        <v>9</v>
      </c>
      <c r="E14" s="1">
        <f t="shared" si="2"/>
        <v>245</v>
      </c>
      <c r="F14" s="1">
        <f t="shared" si="3"/>
        <v>35</v>
      </c>
      <c r="I14" s="1">
        <f t="shared" si="4"/>
        <v>231</v>
      </c>
      <c r="J14" s="1">
        <f t="shared" si="5"/>
        <v>7</v>
      </c>
      <c r="K14" s="12"/>
      <c r="L14" s="49"/>
      <c r="M14" s="26" t="s">
        <v>28</v>
      </c>
      <c r="O14" s="22">
        <f>IF(N13=0,0,(O13-N13)+1)</f>
        <v>0</v>
      </c>
      <c r="P14" t="s">
        <v>34</v>
      </c>
    </row>
    <row r="15" spans="1:16" x14ac:dyDescent="0.2">
      <c r="A15" s="11"/>
      <c r="B15" s="1">
        <f t="shared" si="0"/>
        <v>70</v>
      </c>
      <c r="C15" s="1">
        <f t="shared" si="1"/>
        <v>10</v>
      </c>
      <c r="E15" s="1">
        <f t="shared" ref="E15:E30" si="6">E14+7</f>
        <v>252</v>
      </c>
      <c r="F15" s="1">
        <f t="shared" ref="F15:F30" si="7">F14+1</f>
        <v>36</v>
      </c>
      <c r="I15" s="1">
        <f t="shared" si="4"/>
        <v>264</v>
      </c>
      <c r="J15" s="1">
        <f t="shared" si="5"/>
        <v>8</v>
      </c>
      <c r="K15" s="12"/>
      <c r="L15" s="49"/>
      <c r="O15" s="23">
        <f>YEARFRAC(N13,O13,1)</f>
        <v>0</v>
      </c>
    </row>
    <row r="16" spans="1:16" x14ac:dyDescent="0.2">
      <c r="A16" s="11"/>
      <c r="B16" s="1">
        <f t="shared" si="0"/>
        <v>77</v>
      </c>
      <c r="C16" s="1">
        <f t="shared" si="1"/>
        <v>11</v>
      </c>
      <c r="E16" s="1">
        <f t="shared" si="6"/>
        <v>259</v>
      </c>
      <c r="F16" s="1">
        <f t="shared" si="7"/>
        <v>37</v>
      </c>
      <c r="I16" s="1">
        <f t="shared" si="4"/>
        <v>297</v>
      </c>
      <c r="J16" s="1">
        <f t="shared" si="5"/>
        <v>9</v>
      </c>
      <c r="K16" s="12"/>
      <c r="L16" s="49"/>
      <c r="O16" s="40">
        <f>IF(O14&gt;0,ROUNDUP(B3*(100%-O15),0.5),0)</f>
        <v>0</v>
      </c>
    </row>
    <row r="17" spans="1:16" x14ac:dyDescent="0.2">
      <c r="A17" s="11"/>
      <c r="B17" s="1">
        <f t="shared" si="0"/>
        <v>84</v>
      </c>
      <c r="C17" s="1">
        <f t="shared" si="1"/>
        <v>12</v>
      </c>
      <c r="E17" s="1">
        <f t="shared" si="6"/>
        <v>266</v>
      </c>
      <c r="F17" s="1">
        <f t="shared" si="7"/>
        <v>38</v>
      </c>
      <c r="I17" s="1">
        <f t="shared" si="4"/>
        <v>330</v>
      </c>
      <c r="J17" s="1">
        <f t="shared" si="5"/>
        <v>10</v>
      </c>
      <c r="K17" s="12"/>
      <c r="L17" s="49"/>
      <c r="N17" s="21" t="s">
        <v>35</v>
      </c>
      <c r="O17" s="41"/>
      <c r="P17" t="s">
        <v>36</v>
      </c>
    </row>
    <row r="18" spans="1:16" x14ac:dyDescent="0.2">
      <c r="A18" s="11"/>
      <c r="B18" s="1">
        <f t="shared" si="0"/>
        <v>91</v>
      </c>
      <c r="C18" s="1">
        <f t="shared" si="1"/>
        <v>13</v>
      </c>
      <c r="E18" s="1">
        <f t="shared" si="6"/>
        <v>273</v>
      </c>
      <c r="F18" s="1">
        <f t="shared" si="7"/>
        <v>39</v>
      </c>
      <c r="I18" s="1">
        <f t="shared" si="4"/>
        <v>363</v>
      </c>
      <c r="J18" s="1">
        <f t="shared" si="5"/>
        <v>11</v>
      </c>
      <c r="K18" s="12"/>
    </row>
    <row r="19" spans="1:16" ht="17" thickBot="1" x14ac:dyDescent="0.25">
      <c r="A19" s="11"/>
      <c r="B19" s="1">
        <f t="shared" si="0"/>
        <v>98</v>
      </c>
      <c r="C19" s="1">
        <f t="shared" si="1"/>
        <v>14</v>
      </c>
      <c r="E19" s="1">
        <f t="shared" si="6"/>
        <v>280</v>
      </c>
      <c r="F19" s="1">
        <f t="shared" si="7"/>
        <v>40</v>
      </c>
      <c r="K19" s="12"/>
      <c r="M19" s="12" t="s">
        <v>14</v>
      </c>
    </row>
    <row r="20" spans="1:16" ht="17" thickBot="1" x14ac:dyDescent="0.25">
      <c r="A20" s="11"/>
      <c r="B20" s="1">
        <f t="shared" si="0"/>
        <v>105</v>
      </c>
      <c r="C20" s="1">
        <f t="shared" si="1"/>
        <v>15</v>
      </c>
      <c r="E20" s="1">
        <f t="shared" si="6"/>
        <v>287</v>
      </c>
      <c r="F20" s="1">
        <f t="shared" si="7"/>
        <v>41</v>
      </c>
      <c r="H20" s="54" t="s">
        <v>10</v>
      </c>
      <c r="I20" s="2"/>
      <c r="J20" s="3"/>
      <c r="K20" s="12"/>
      <c r="M20" s="12"/>
      <c r="N20" s="29" t="s">
        <v>5</v>
      </c>
    </row>
    <row r="21" spans="1:16" x14ac:dyDescent="0.2">
      <c r="A21" s="11"/>
      <c r="B21" s="1">
        <f t="shared" si="0"/>
        <v>112</v>
      </c>
      <c r="C21" s="1">
        <f t="shared" si="1"/>
        <v>16</v>
      </c>
      <c r="E21" s="1">
        <f t="shared" si="6"/>
        <v>294</v>
      </c>
      <c r="F21" s="1">
        <f t="shared" si="7"/>
        <v>42</v>
      </c>
      <c r="H21" s="54"/>
      <c r="I21" s="4" t="s">
        <v>4</v>
      </c>
      <c r="J21" s="60">
        <f>N29</f>
        <v>156</v>
      </c>
      <c r="K21" s="12"/>
      <c r="M21" s="30" t="s">
        <v>15</v>
      </c>
      <c r="N21" s="31">
        <v>156</v>
      </c>
    </row>
    <row r="22" spans="1:16" x14ac:dyDescent="0.2">
      <c r="A22" s="11"/>
      <c r="B22" s="1">
        <f t="shared" si="0"/>
        <v>119</v>
      </c>
      <c r="C22" s="1">
        <f t="shared" si="1"/>
        <v>17</v>
      </c>
      <c r="E22" s="1">
        <f t="shared" si="6"/>
        <v>301</v>
      </c>
      <c r="F22" s="1">
        <f t="shared" si="7"/>
        <v>43</v>
      </c>
      <c r="H22" s="54"/>
      <c r="I22" s="4" t="s">
        <v>5</v>
      </c>
      <c r="J22" s="61"/>
      <c r="K22" s="12"/>
      <c r="M22" s="32" t="s">
        <v>16</v>
      </c>
      <c r="N22" s="33"/>
    </row>
    <row r="23" spans="1:16" ht="17" thickBot="1" x14ac:dyDescent="0.25">
      <c r="A23" s="11"/>
      <c r="B23" s="1">
        <f t="shared" si="0"/>
        <v>126</v>
      </c>
      <c r="C23" s="1">
        <f t="shared" si="1"/>
        <v>18</v>
      </c>
      <c r="E23" s="1">
        <f t="shared" si="6"/>
        <v>308</v>
      </c>
      <c r="F23" s="1">
        <f t="shared" si="7"/>
        <v>44</v>
      </c>
      <c r="H23" s="54"/>
      <c r="I23" s="4" t="s">
        <v>6</v>
      </c>
      <c r="J23" s="62"/>
      <c r="K23" s="12"/>
      <c r="M23" s="32" t="s">
        <v>21</v>
      </c>
      <c r="N23" s="33"/>
    </row>
    <row r="24" spans="1:16" ht="17" thickBot="1" x14ac:dyDescent="0.25">
      <c r="A24" s="11"/>
      <c r="B24" s="1">
        <f t="shared" si="0"/>
        <v>133</v>
      </c>
      <c r="C24" s="1">
        <f t="shared" si="1"/>
        <v>19</v>
      </c>
      <c r="E24" s="1">
        <f t="shared" si="6"/>
        <v>315</v>
      </c>
      <c r="F24" s="1">
        <f t="shared" si="7"/>
        <v>45</v>
      </c>
      <c r="H24" s="54"/>
      <c r="I24" s="4"/>
      <c r="J24" s="5"/>
      <c r="K24" s="12"/>
      <c r="M24" s="34" t="s">
        <v>22</v>
      </c>
      <c r="N24" s="35"/>
    </row>
    <row r="25" spans="1:16" ht="17" thickBot="1" x14ac:dyDescent="0.25">
      <c r="A25" s="11"/>
      <c r="B25" s="1">
        <f t="shared" si="0"/>
        <v>140</v>
      </c>
      <c r="C25" s="1">
        <f t="shared" si="1"/>
        <v>20</v>
      </c>
      <c r="E25" s="1">
        <f t="shared" si="6"/>
        <v>322</v>
      </c>
      <c r="F25" s="1">
        <f t="shared" si="7"/>
        <v>46</v>
      </c>
      <c r="H25" s="54"/>
      <c r="I25" s="4" t="s">
        <v>1</v>
      </c>
      <c r="J25" s="69">
        <f>ROUNDDOWN(J21/7,0.5)</f>
        <v>22</v>
      </c>
      <c r="K25" s="12"/>
      <c r="M25" s="36" t="s">
        <v>23</v>
      </c>
      <c r="N25" s="37"/>
    </row>
    <row r="26" spans="1:16" x14ac:dyDescent="0.2">
      <c r="A26" s="11"/>
      <c r="B26" s="1">
        <f t="shared" si="0"/>
        <v>147</v>
      </c>
      <c r="C26" s="1">
        <f t="shared" si="1"/>
        <v>21</v>
      </c>
      <c r="E26" s="1">
        <f t="shared" si="6"/>
        <v>329</v>
      </c>
      <c r="F26" s="1">
        <f t="shared" si="7"/>
        <v>47</v>
      </c>
      <c r="H26" s="54"/>
      <c r="I26" s="4" t="s">
        <v>7</v>
      </c>
      <c r="J26" s="70"/>
      <c r="K26" s="12"/>
      <c r="M26" s="30" t="s">
        <v>17</v>
      </c>
      <c r="N26" s="31"/>
    </row>
    <row r="27" spans="1:16" x14ac:dyDescent="0.2">
      <c r="A27" s="11"/>
      <c r="B27" s="1">
        <f t="shared" si="0"/>
        <v>154</v>
      </c>
      <c r="C27" s="1">
        <f t="shared" si="1"/>
        <v>22</v>
      </c>
      <c r="E27" s="1">
        <f t="shared" si="6"/>
        <v>336</v>
      </c>
      <c r="F27" s="1">
        <f t="shared" si="7"/>
        <v>48</v>
      </c>
      <c r="H27" s="54"/>
      <c r="I27" s="4"/>
      <c r="J27" s="5"/>
      <c r="K27" s="12"/>
      <c r="M27" s="32" t="s">
        <v>18</v>
      </c>
      <c r="N27" s="33"/>
    </row>
    <row r="28" spans="1:16" ht="17" thickBot="1" x14ac:dyDescent="0.25">
      <c r="A28" s="11"/>
      <c r="B28" s="1">
        <f t="shared" si="0"/>
        <v>161</v>
      </c>
      <c r="C28" s="1">
        <f t="shared" si="1"/>
        <v>23</v>
      </c>
      <c r="E28" s="1">
        <f t="shared" si="6"/>
        <v>343</v>
      </c>
      <c r="F28" s="1">
        <f t="shared" si="7"/>
        <v>49</v>
      </c>
      <c r="H28" s="54"/>
      <c r="I28" s="4" t="s">
        <v>1</v>
      </c>
      <c r="J28" s="50">
        <f>ROUNDDOWN(J21/33,0.5)</f>
        <v>4</v>
      </c>
      <c r="K28" s="12"/>
      <c r="M28" s="34" t="s">
        <v>19</v>
      </c>
      <c r="N28" s="35"/>
    </row>
    <row r="29" spans="1:16" x14ac:dyDescent="0.2">
      <c r="A29" s="11"/>
      <c r="B29" s="1">
        <f t="shared" si="0"/>
        <v>168</v>
      </c>
      <c r="C29" s="1">
        <f t="shared" si="1"/>
        <v>24</v>
      </c>
      <c r="E29" s="1">
        <f t="shared" si="6"/>
        <v>350</v>
      </c>
      <c r="F29" s="1">
        <f t="shared" si="7"/>
        <v>50</v>
      </c>
      <c r="H29" s="54"/>
      <c r="I29" s="4" t="s">
        <v>12</v>
      </c>
      <c r="J29" s="51"/>
      <c r="K29" s="12"/>
      <c r="M29" t="s">
        <v>20</v>
      </c>
      <c r="N29" s="21">
        <f>SUM(N21:N28)</f>
        <v>156</v>
      </c>
    </row>
    <row r="30" spans="1:16" ht="17" thickBot="1" x14ac:dyDescent="0.25">
      <c r="A30" s="11"/>
      <c r="B30" s="1">
        <f t="shared" si="0"/>
        <v>175</v>
      </c>
      <c r="C30" s="1">
        <f t="shared" si="1"/>
        <v>25</v>
      </c>
      <c r="E30" s="1">
        <f t="shared" si="6"/>
        <v>357</v>
      </c>
      <c r="F30" s="1">
        <f t="shared" si="7"/>
        <v>51</v>
      </c>
      <c r="H30" s="54"/>
      <c r="I30" s="4"/>
      <c r="J30" s="5"/>
      <c r="K30" s="12"/>
    </row>
    <row r="31" spans="1:16" x14ac:dyDescent="0.2">
      <c r="A31" s="11"/>
      <c r="B31" s="1">
        <f t="shared" si="0"/>
        <v>182</v>
      </c>
      <c r="C31" s="1">
        <f t="shared" si="1"/>
        <v>26</v>
      </c>
      <c r="E31" s="1">
        <f>E30+7</f>
        <v>364</v>
      </c>
      <c r="F31" s="1">
        <f>F30+1</f>
        <v>52</v>
      </c>
      <c r="H31" s="54"/>
      <c r="I31" s="19" t="s">
        <v>1</v>
      </c>
      <c r="J31" s="52">
        <f>J25+J28</f>
        <v>26</v>
      </c>
      <c r="K31" s="12"/>
      <c r="M31" s="42" t="s">
        <v>37</v>
      </c>
      <c r="N31" s="43"/>
      <c r="O31" s="46">
        <f>N2-J31</f>
        <v>37</v>
      </c>
    </row>
    <row r="32" spans="1:16" ht="17" thickBot="1" x14ac:dyDescent="0.25">
      <c r="A32" s="11"/>
      <c r="H32" s="54"/>
      <c r="I32" s="20" t="s">
        <v>13</v>
      </c>
      <c r="J32" s="53"/>
      <c r="K32" s="12"/>
      <c r="M32" s="44"/>
      <c r="N32" s="45"/>
      <c r="O32" s="47"/>
      <c r="P32" t="s">
        <v>41</v>
      </c>
    </row>
    <row r="33" spans="1:11" x14ac:dyDescent="0.2">
      <c r="A33" s="15"/>
      <c r="B33" s="16" t="s">
        <v>11</v>
      </c>
      <c r="C33" s="16"/>
      <c r="D33" s="16"/>
      <c r="E33" s="16"/>
      <c r="F33" s="16"/>
      <c r="G33" s="16"/>
      <c r="H33" s="16"/>
      <c r="I33" s="16"/>
      <c r="J33" s="16"/>
      <c r="K33" s="17"/>
    </row>
  </sheetData>
  <mergeCells count="15">
    <mergeCell ref="L2:L17"/>
    <mergeCell ref="J28:J29"/>
    <mergeCell ref="J31:J32"/>
    <mergeCell ref="H20:H32"/>
    <mergeCell ref="B2:J2"/>
    <mergeCell ref="I6:J6"/>
    <mergeCell ref="J21:J23"/>
    <mergeCell ref="D4:D6"/>
    <mergeCell ref="H4:H6"/>
    <mergeCell ref="J25:J26"/>
    <mergeCell ref="N2:N3"/>
    <mergeCell ref="O9:O10"/>
    <mergeCell ref="O16:O17"/>
    <mergeCell ref="M31:N32"/>
    <mergeCell ref="O31:O32"/>
  </mergeCells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6" x14ac:dyDescent="0.2"/>
  <sheetData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6" x14ac:dyDescent="0.2"/>
  <sheetData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6" x14ac:dyDescent="0.2"/>
  <sheetData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6" x14ac:dyDescent="0.2"/>
  <sheetData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tabelle</vt:lpstr>
      <vt:lpstr>Feuil2</vt:lpstr>
      <vt:lpstr>Feuil3</vt:lpstr>
      <vt:lpstr>Feuil4</vt:lpstr>
      <vt:lpstr>Feuil5</vt:lpstr>
    </vt:vector>
  </TitlesOfParts>
  <Company>ZedemTop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Zimmermann</dc:creator>
  <cp:lastModifiedBy>Michel Zimmermann</cp:lastModifiedBy>
  <dcterms:created xsi:type="dcterms:W3CDTF">2019-03-03T14:32:57Z</dcterms:created>
  <dcterms:modified xsi:type="dcterms:W3CDTF">2023-01-24T08:01:13Z</dcterms:modified>
</cp:coreProperties>
</file>